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S" sheetId="1" r:id="rId1"/>
    <sheet name="P&amp;L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1">'P&amp;L'!$A$1:$G$43</definedName>
  </definedNames>
  <calcPr fullCalcOnLoad="1"/>
</workbook>
</file>

<file path=xl/sharedStrings.xml><?xml version="1.0" encoding="utf-8"?>
<sst xmlns="http://schemas.openxmlformats.org/spreadsheetml/2006/main" count="100" uniqueCount="79">
  <si>
    <t>HEITECH PADU BERHAD</t>
  </si>
  <si>
    <t>CONSOLIDATED PROFIT &amp; LOSS ACCOUNT</t>
  </si>
  <si>
    <t>FOR THE FINANCIAL PERIOD ENDED 30 JUNE 2001</t>
  </si>
  <si>
    <t>UNAUDITED</t>
  </si>
  <si>
    <t>AUDITED</t>
  </si>
  <si>
    <t>30.6.2001*</t>
  </si>
  <si>
    <t>31.3.2001 **</t>
  </si>
  <si>
    <t>31.12.2000**</t>
  </si>
  <si>
    <t>RM</t>
  </si>
  <si>
    <t>Other Operating Income</t>
  </si>
  <si>
    <t>Staff Costs</t>
  </si>
  <si>
    <t>Depreciation and Ammortisation</t>
  </si>
  <si>
    <t>Other Operating Expenses</t>
  </si>
  <si>
    <t>Profit From Operations</t>
  </si>
  <si>
    <t>Finance Costs</t>
  </si>
  <si>
    <t>Share of profits of associated companies</t>
  </si>
  <si>
    <t>Profit before taxation</t>
  </si>
  <si>
    <t>Taxation</t>
  </si>
  <si>
    <t>Profit after taxation</t>
  </si>
  <si>
    <t>Minority interest</t>
  </si>
  <si>
    <t>Profit for the year</t>
  </si>
  <si>
    <t>Retained Profits Brought Forward</t>
  </si>
  <si>
    <t>Retained Profits Available For Appropriation</t>
  </si>
  <si>
    <t>Dividend</t>
  </si>
  <si>
    <t>Bonus Issue</t>
  </si>
  <si>
    <t>Retained Profits Carried Forward</t>
  </si>
  <si>
    <t>Weighted Number of Ordinary Shares of RM1.00 each</t>
  </si>
  <si>
    <t>Basic Earnings Per Share ( RM )</t>
  </si>
  <si>
    <t>Note:</t>
  </si>
  <si>
    <t>**   Results for three months financial period ended 31 March, 2001</t>
  </si>
  <si>
    <t>** Results for financial year ended 31 December, 2000</t>
  </si>
  <si>
    <t xml:space="preserve">CONSOLIDATED BALANCE SHEET </t>
  </si>
  <si>
    <t>AS AT 30 JUNE 2001</t>
  </si>
  <si>
    <t>30.6.2001</t>
  </si>
  <si>
    <t>31.3.2001</t>
  </si>
  <si>
    <t>31.12.2000</t>
  </si>
  <si>
    <t>CURRENT ASSETS</t>
  </si>
  <si>
    <t>Cash &amp; bank balances</t>
  </si>
  <si>
    <t>Fixed deposits</t>
  </si>
  <si>
    <t>Trade debtors</t>
  </si>
  <si>
    <t>Other debtors &amp; prepayments</t>
  </si>
  <si>
    <t>Due from holding company</t>
  </si>
  <si>
    <t>Due from fellow subsidiaries</t>
  </si>
  <si>
    <t>Due from associated company</t>
  </si>
  <si>
    <t>-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</si>
  <si>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</si>
  <si>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</si>
  <si>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</si>
  <si>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</si>
  <si>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</si>
  <si>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</si>
  <si>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</si>
  <si>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TOTAL CURRENT LIABILITIES</t>
  </si>
  <si>
    <t>NET CURRENT ASSETS</t>
  </si>
  <si>
    <t>INVESTMENT IN SUBSIDIARIES</t>
  </si>
  <si>
    <t>INVESTMENT IN ASSOCIATE</t>
  </si>
  <si>
    <t>OTHER INVESTMENTS</t>
  </si>
  <si>
    <t>FIXED ASSETS</t>
  </si>
  <si>
    <t>HIRE PURCHASE CREDITORS</t>
  </si>
  <si>
    <t>DEFERRED INCOME</t>
  </si>
  <si>
    <t>DEFERRED TAXATION</t>
  </si>
  <si>
    <t>LONG TERM LOAN</t>
  </si>
  <si>
    <t>DEFERRED EXPENDITURE</t>
  </si>
  <si>
    <t>TOTAL ASSETS &amp; LIABILITIES</t>
  </si>
  <si>
    <t>SHAREHOLDERS' FUNDS</t>
  </si>
  <si>
    <t>Share capital</t>
  </si>
  <si>
    <t>Reserves on consolidation</t>
  </si>
  <si>
    <t>Share premium</t>
  </si>
  <si>
    <t>Retained profits / (accumulated losses)</t>
  </si>
  <si>
    <t>NET TANGIBLE ASSET</t>
  </si>
  <si>
    <t>MINORITY INTERESTS</t>
  </si>
  <si>
    <t>TOTAL SHAREHOLDERS' EQUITY</t>
  </si>
  <si>
    <t>*     Results for six months financial period ended 30 June, 2001</t>
  </si>
  <si>
    <r>
      <t>Revenue (</t>
    </r>
    <r>
      <rPr>
        <b/>
        <sz val="12"/>
        <rFont val="Times New Roman"/>
        <family val="1"/>
      </rPr>
      <t>Note A)</t>
    </r>
  </si>
  <si>
    <t>Note A</t>
  </si>
  <si>
    <t>the financial year 2000 was stated on net basis. Had the disclosure been effected retrospectively in financial</t>
  </si>
  <si>
    <t xml:space="preserve">year 2000 accounts, the consolidated revenue would change as depicted in Note 1 of "Notes to the accounts" </t>
  </si>
  <si>
    <t>Work in progress</t>
  </si>
  <si>
    <t xml:space="preserve">Revenue for sales of hardware and software for the current year to date is stated at gross whereas revenue for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</si>
</sst>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1" fillId="0" borderId="0" xfId="15" applyNumberFormat="1" applyFont="1" applyAlignment="1" quotePrefix="1">
      <alignment horizontal="left"/>
    </xf>
    <xf numFmtId="164" fontId="2" fillId="0" borderId="0" xfId="15" applyNumberFormat="1" applyFont="1" applyAlignment="1">
      <alignment/>
    </xf>
    <xf numFmtId="9" fontId="2" fillId="0" borderId="0" xfId="19" applyFont="1" applyBorder="1" applyAlignment="1">
      <alignment/>
    </xf>
    <xf numFmtId="9" fontId="1" fillId="0" borderId="0" xfId="19" applyFont="1" applyBorder="1" applyAlignment="1">
      <alignment/>
    </xf>
    <xf numFmtId="0" fontId="1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5" fontId="3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2" xfId="15" applyNumberFormat="1" applyFont="1" applyBorder="1" applyAlignment="1">
      <alignment/>
    </xf>
    <xf numFmtId="37" fontId="2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3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6" fillId="0" borderId="0" xfId="15" applyNumberFormat="1" applyFont="1" applyBorder="1" applyAlignment="1">
      <alignment horizontal="left"/>
    </xf>
    <xf numFmtId="0" fontId="7" fillId="0" borderId="0" xfId="0" applyFont="1" applyAlignment="1">
      <alignment/>
    </xf>
    <xf numFmtId="164" fontId="6" fillId="0" borderId="0" xfId="15" applyNumberFormat="1" applyFont="1" applyBorder="1" applyAlignment="1" quotePrefix="1">
      <alignment horizontal="left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right"/>
    </xf>
    <xf numFmtId="164" fontId="6" fillId="0" borderId="0" xfId="15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7" fillId="0" borderId="0" xfId="19" applyFont="1" applyAlignment="1">
      <alignment horizontal="left"/>
    </xf>
    <xf numFmtId="9" fontId="6" fillId="0" borderId="1" xfId="19" applyFont="1" applyBorder="1" applyAlignment="1">
      <alignment horizontal="right"/>
    </xf>
    <xf numFmtId="15" fontId="6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right"/>
    </xf>
    <xf numFmtId="9" fontId="7" fillId="0" borderId="0" xfId="19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 quotePrefix="1">
      <alignment horizontal="left"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7" fillId="0" borderId="4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3" xfId="0" applyNumberFormat="1" applyFont="1" applyBorder="1" applyAlignment="1">
      <alignment/>
    </xf>
    <xf numFmtId="164" fontId="6" fillId="0" borderId="1" xfId="15" applyNumberFormat="1" applyFont="1" applyBorder="1" applyAlignment="1">
      <alignment horizontal="right"/>
    </xf>
    <xf numFmtId="164" fontId="6" fillId="0" borderId="0" xfId="15" applyNumberFormat="1" applyFont="1" applyAlignment="1">
      <alignment/>
    </xf>
    <xf numFmtId="164" fontId="7" fillId="0" borderId="1" xfId="15" applyNumberFormat="1" applyFont="1" applyBorder="1" applyAlignment="1">
      <alignment/>
    </xf>
    <xf numFmtId="37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June%202001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"/>
      <sheetName val="P&amp;L"/>
      <sheetName val="CF-1|2"/>
      <sheetName val="CF-3"/>
      <sheetName val="CF-10"/>
      <sheetName val="CF-4|summary"/>
      <sheetName val="CF-4"/>
      <sheetName val="CF-4-1"/>
      <sheetName val="CF-4-2"/>
      <sheetName val="CF-4-3-MM"/>
      <sheetName val="CF-4-4-MI"/>
      <sheetName val="CF-5-Notes"/>
      <sheetName val="CF-6-FA"/>
      <sheetName val="CF-23(PNTA)"/>
      <sheetName val="cya1"/>
      <sheetName val="CYA"/>
      <sheetName val="Budgetvsactual"/>
      <sheetName val="CF-5 Prioryr"/>
      <sheetName val="CF-11"/>
      <sheetName val="CF-22-cf"/>
    </sheetNames>
    <sheetDataSet>
      <sheetData sheetId="3">
        <row r="10">
          <cell r="X10">
            <v>3385063</v>
          </cell>
        </row>
        <row r="11">
          <cell r="X11">
            <v>90595513</v>
          </cell>
        </row>
        <row r="12">
          <cell r="X12">
            <v>27297438</v>
          </cell>
        </row>
        <row r="13">
          <cell r="X13">
            <v>35631538</v>
          </cell>
        </row>
        <row r="14">
          <cell r="X14">
            <v>180939</v>
          </cell>
        </row>
        <row r="18">
          <cell r="X18">
            <v>740955</v>
          </cell>
        </row>
        <row r="20">
          <cell r="X20">
            <v>5740558</v>
          </cell>
        </row>
        <row r="25">
          <cell r="X25">
            <v>12813902</v>
          </cell>
        </row>
        <row r="26">
          <cell r="X26">
            <v>36011163</v>
          </cell>
        </row>
        <row r="29">
          <cell r="X29">
            <v>894149</v>
          </cell>
        </row>
        <row r="32">
          <cell r="X32">
            <v>698746</v>
          </cell>
        </row>
        <row r="33">
          <cell r="X33">
            <v>11200000</v>
          </cell>
        </row>
        <row r="34">
          <cell r="X34">
            <v>17800773</v>
          </cell>
        </row>
        <row r="35">
          <cell r="X35">
            <v>83334</v>
          </cell>
        </row>
        <row r="44">
          <cell r="X44">
            <v>2465640</v>
          </cell>
        </row>
        <row r="45">
          <cell r="X45">
            <v>10945743</v>
          </cell>
        </row>
        <row r="46">
          <cell r="X46">
            <v>37697274</v>
          </cell>
        </row>
        <row r="49">
          <cell r="X49">
            <v>-3189600</v>
          </cell>
        </row>
        <row r="50">
          <cell r="X50">
            <v>-6728779</v>
          </cell>
        </row>
        <row r="52">
          <cell r="X52">
            <v>4915934</v>
          </cell>
        </row>
        <row r="56">
          <cell r="X56">
            <v>80000000</v>
          </cell>
        </row>
        <row r="58">
          <cell r="X58">
            <v>227579</v>
          </cell>
        </row>
        <row r="59">
          <cell r="X59">
            <v>16500000</v>
          </cell>
        </row>
        <row r="60">
          <cell r="X60">
            <v>32865842.35</v>
          </cell>
        </row>
        <row r="63">
          <cell r="X63">
            <v>582727.6500000004</v>
          </cell>
        </row>
      </sheetData>
      <sheetData sheetId="4">
        <row r="10">
          <cell r="W10">
            <v>77248313</v>
          </cell>
        </row>
        <row r="11">
          <cell r="W11">
            <v>1632893</v>
          </cell>
        </row>
        <row r="12">
          <cell r="W12">
            <v>-21737415</v>
          </cell>
        </row>
        <row r="13">
          <cell r="W13">
            <v>-29897272</v>
          </cell>
        </row>
        <row r="14">
          <cell r="W14">
            <v>-6549435</v>
          </cell>
        </row>
        <row r="15">
          <cell r="W15">
            <v>-7847804</v>
          </cell>
        </row>
        <row r="17">
          <cell r="W17">
            <v>-440163</v>
          </cell>
        </row>
        <row r="19">
          <cell r="W19">
            <v>627699</v>
          </cell>
        </row>
        <row r="21">
          <cell r="W21">
            <v>-3838031</v>
          </cell>
        </row>
        <row r="23">
          <cell r="W23">
            <v>718785.3499999996</v>
          </cell>
        </row>
      </sheetData>
      <sheetData sheetId="5">
        <row r="37">
          <cell r="X37">
            <v>22948272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10">
          <cell r="V10">
            <v>3239829</v>
          </cell>
        </row>
        <row r="11">
          <cell r="V11">
            <v>118878235</v>
          </cell>
        </row>
        <row r="12">
          <cell r="V12">
            <v>28803664</v>
          </cell>
        </row>
        <row r="13">
          <cell r="V13">
            <v>44150890</v>
          </cell>
        </row>
        <row r="14">
          <cell r="V14">
            <v>180939</v>
          </cell>
        </row>
        <row r="17">
          <cell r="V17">
            <v>300</v>
          </cell>
        </row>
        <row r="18">
          <cell r="V18">
            <v>24226</v>
          </cell>
        </row>
        <row r="20">
          <cell r="V20">
            <v>2634376</v>
          </cell>
        </row>
        <row r="23">
          <cell r="V23">
            <v>26330906</v>
          </cell>
        </row>
        <row r="24">
          <cell r="V24">
            <v>55750668</v>
          </cell>
        </row>
        <row r="30">
          <cell r="V30">
            <v>781460</v>
          </cell>
        </row>
        <row r="31">
          <cell r="V31">
            <v>11200000</v>
          </cell>
        </row>
        <row r="32">
          <cell r="V32">
            <v>15185473</v>
          </cell>
        </row>
        <row r="33">
          <cell r="V33">
            <v>125001</v>
          </cell>
        </row>
        <row r="41">
          <cell r="V41">
            <v>1203903.7</v>
          </cell>
        </row>
        <row r="42">
          <cell r="V42">
            <v>8152645</v>
          </cell>
        </row>
        <row r="43">
          <cell r="V43">
            <v>35838663</v>
          </cell>
        </row>
        <row r="46">
          <cell r="V46">
            <v>-3189600</v>
          </cell>
        </row>
        <row r="47">
          <cell r="V47">
            <v>-6728778</v>
          </cell>
        </row>
        <row r="49">
          <cell r="V49">
            <v>5267522</v>
          </cell>
        </row>
        <row r="53">
          <cell r="V53">
            <v>80000000</v>
          </cell>
        </row>
        <row r="54">
          <cell r="V54">
            <v>227581</v>
          </cell>
        </row>
        <row r="55">
          <cell r="V55">
            <v>16500000</v>
          </cell>
        </row>
        <row r="56">
          <cell r="V56">
            <v>30203321.36</v>
          </cell>
        </row>
        <row r="59">
          <cell r="V59">
            <v>1385716.7300000007</v>
          </cell>
        </row>
      </sheetData>
      <sheetData sheetId="3">
        <row r="10">
          <cell r="U10">
            <v>32845116.25</v>
          </cell>
        </row>
        <row r="19">
          <cell r="U19">
            <v>103758.70000000001</v>
          </cell>
        </row>
        <row r="21">
          <cell r="U21">
            <v>-3343223.75</v>
          </cell>
        </row>
        <row r="23">
          <cell r="U23">
            <v>1291777.16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  <row r="39">
          <cell r="V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="75" zoomScaleNormal="75" workbookViewId="0" topLeftCell="A9">
      <selection activeCell="B32" sqref="B32"/>
    </sheetView>
  </sheetViews>
  <sheetFormatPr defaultColWidth="9.140625" defaultRowHeight="12.75"/>
  <cols>
    <col min="1" max="1" width="49.140625" style="28" customWidth="1"/>
    <col min="2" max="2" width="17.140625" style="28" customWidth="1"/>
    <col min="3" max="3" width="4.8515625" style="28" hidden="1" customWidth="1"/>
    <col min="4" max="4" width="16.140625" style="28" hidden="1" customWidth="1"/>
    <col min="5" max="5" width="3.8515625" style="28" customWidth="1"/>
    <col min="6" max="6" width="15.421875" style="28" bestFit="1" customWidth="1"/>
    <col min="7" max="16384" width="9.140625" style="28" customWidth="1"/>
  </cols>
  <sheetData>
    <row r="1" spans="1:3" ht="15">
      <c r="A1" s="27" t="s">
        <v>0</v>
      </c>
      <c r="B1" s="27"/>
      <c r="C1" s="27"/>
    </row>
    <row r="2" spans="1:3" ht="15">
      <c r="A2" s="29" t="s">
        <v>31</v>
      </c>
      <c r="B2" s="29"/>
      <c r="C2" s="29"/>
    </row>
    <row r="3" spans="1:3" ht="15">
      <c r="A3" s="27" t="s">
        <v>32</v>
      </c>
      <c r="B3" s="27"/>
      <c r="C3" s="27"/>
    </row>
    <row r="4" spans="1:3" ht="15">
      <c r="A4" s="27"/>
      <c r="B4" s="27"/>
      <c r="C4" s="27"/>
    </row>
    <row r="5" spans="1:3" ht="15">
      <c r="A5" s="30"/>
      <c r="B5" s="30"/>
      <c r="C5" s="30"/>
    </row>
    <row r="6" spans="1:6" ht="15">
      <c r="A6" s="31"/>
      <c r="B6" s="32" t="s">
        <v>3</v>
      </c>
      <c r="C6" s="31"/>
      <c r="D6" s="33" t="s">
        <v>3</v>
      </c>
      <c r="F6" s="33" t="s">
        <v>4</v>
      </c>
    </row>
    <row r="7" spans="1:6" ht="15">
      <c r="A7" s="34"/>
      <c r="B7" s="35" t="s">
        <v>33</v>
      </c>
      <c r="C7" s="34"/>
      <c r="D7" s="36" t="s">
        <v>34</v>
      </c>
      <c r="E7" s="37"/>
      <c r="F7" s="38" t="s">
        <v>35</v>
      </c>
    </row>
    <row r="8" spans="1:6" ht="15">
      <c r="A8" s="34"/>
      <c r="B8" s="39" t="s">
        <v>8</v>
      </c>
      <c r="C8" s="34"/>
      <c r="D8" s="40" t="s">
        <v>8</v>
      </c>
      <c r="E8" s="41"/>
      <c r="F8" s="41" t="s">
        <v>8</v>
      </c>
    </row>
    <row r="9" spans="1:3" ht="15">
      <c r="A9" s="42" t="s">
        <v>36</v>
      </c>
      <c r="B9" s="42"/>
      <c r="C9" s="43"/>
    </row>
    <row r="10" spans="1:6" ht="15">
      <c r="A10" s="44" t="s">
        <v>37</v>
      </c>
      <c r="B10" s="44">
        <f>'[1]CF-1|2'!X10</f>
        <v>3385063</v>
      </c>
      <c r="C10" s="44"/>
      <c r="D10" s="45">
        <f>'[2]CF-1|2'!$V$10</f>
        <v>3239829</v>
      </c>
      <c r="F10" s="45">
        <v>3893000</v>
      </c>
    </row>
    <row r="11" spans="1:6" ht="15">
      <c r="A11" s="43" t="s">
        <v>38</v>
      </c>
      <c r="B11" s="43">
        <f>'[1]CF-1|2'!X11</f>
        <v>90595513</v>
      </c>
      <c r="C11" s="43"/>
      <c r="D11" s="45">
        <f>'[2]CF-1|2'!$V$11</f>
        <v>118878235</v>
      </c>
      <c r="F11" s="45">
        <v>91629000</v>
      </c>
    </row>
    <row r="12" spans="1:6" ht="15">
      <c r="A12" s="30" t="s">
        <v>39</v>
      </c>
      <c r="B12" s="30">
        <f>'[1]CF-1|2'!X12</f>
        <v>27297438</v>
      </c>
      <c r="C12" s="30"/>
      <c r="D12" s="45">
        <f>'[2]CF-1|2'!$V$12</f>
        <v>28803664</v>
      </c>
      <c r="F12" s="45">
        <v>108833000</v>
      </c>
    </row>
    <row r="13" spans="1:6" ht="15">
      <c r="A13" s="30" t="s">
        <v>40</v>
      </c>
      <c r="B13" s="30">
        <f>'[1]CF-1|2'!X13+'[1]CF-1|2'!X14+'[1]CF-1|2'!X18</f>
        <v>36553432</v>
      </c>
      <c r="C13" s="30"/>
      <c r="D13" s="45">
        <f>'[2]CF-1|2'!$V$13+'[2]CF-1|2'!$V$14+'[2]CF-1|2'!$V$17+'[2]CF-1|2'!$V$18</f>
        <v>44356355</v>
      </c>
      <c r="F13" s="45">
        <v>13651000</v>
      </c>
    </row>
    <row r="14" spans="1:6" ht="15">
      <c r="A14" s="30" t="s">
        <v>77</v>
      </c>
      <c r="B14" s="30">
        <f>'[1]CF-1|2'!X20</f>
        <v>5740558</v>
      </c>
      <c r="C14" s="30"/>
      <c r="D14" s="45">
        <f>'[2]CF-1|2'!$V$20</f>
        <v>2634376</v>
      </c>
      <c r="F14" s="45">
        <v>4228000</v>
      </c>
    </row>
    <row r="15" spans="1:6" ht="15" hidden="1">
      <c r="A15" s="30" t="s">
        <v>41</v>
      </c>
      <c r="B15" s="30"/>
      <c r="C15" s="30"/>
      <c r="D15" s="45">
        <f>'[3]bsheet'!V15</f>
        <v>0</v>
      </c>
      <c r="F15" s="45"/>
    </row>
    <row r="16" spans="1:6" ht="15" hidden="1">
      <c r="A16" s="44" t="s">
        <v>42</v>
      </c>
      <c r="B16" s="44"/>
      <c r="C16" s="44"/>
      <c r="D16" s="45">
        <f>'[3]bsheet'!V16</f>
        <v>0</v>
      </c>
      <c r="F16" s="45"/>
    </row>
    <row r="17" spans="1:6" ht="15" hidden="1">
      <c r="A17" s="43" t="s">
        <v>43</v>
      </c>
      <c r="B17" s="43"/>
      <c r="C17" s="44"/>
      <c r="D17" s="45"/>
      <c r="F17" s="46" t="s">
        <v>44</v>
      </c>
    </row>
    <row r="18" spans="1:6" ht="15">
      <c r="A18" s="30"/>
      <c r="B18" s="30"/>
      <c r="C18" s="30"/>
      <c r="D18" s="45"/>
      <c r="F18" s="45"/>
    </row>
    <row r="19" spans="1:6" ht="15">
      <c r="A19" s="30" t="s">
        <v>45</v>
      </c>
      <c r="B19" s="47">
        <f>SUM(B10:B18)</f>
        <v>163572004</v>
      </c>
      <c r="C19" s="30"/>
      <c r="D19" s="47">
        <f>SUM(D10:D18)</f>
        <v>197912459</v>
      </c>
      <c r="F19" s="47">
        <f>SUM(F10:F18)</f>
        <v>222234000</v>
      </c>
    </row>
    <row r="20" spans="1:6" ht="15">
      <c r="A20" s="30"/>
      <c r="B20" s="30"/>
      <c r="C20" s="30"/>
      <c r="D20" s="48"/>
      <c r="F20" s="45"/>
    </row>
    <row r="21" spans="1:6" ht="15">
      <c r="A21" s="42" t="s">
        <v>46</v>
      </c>
      <c r="B21" s="42"/>
      <c r="C21" s="44"/>
      <c r="D21" s="45"/>
      <c r="F21" s="45"/>
    </row>
    <row r="22" spans="1:6" ht="15">
      <c r="A22" s="30" t="s">
        <v>47</v>
      </c>
      <c r="B22" s="30">
        <f>'[1]CF-1|2'!X25</f>
        <v>12813902</v>
      </c>
      <c r="C22" s="30"/>
      <c r="D22" s="45">
        <f>'[2]CF-1|2'!$V$23</f>
        <v>26330906</v>
      </c>
      <c r="F22" s="45">
        <v>41677000</v>
      </c>
    </row>
    <row r="23" spans="1:6" ht="15">
      <c r="A23" s="30" t="s">
        <v>48</v>
      </c>
      <c r="B23" s="30">
        <f>'[1]CF-1|2'!X26+'[1]CF-1|2'!X29</f>
        <v>36905312</v>
      </c>
      <c r="C23" s="30"/>
      <c r="D23" s="45">
        <f>'[2]CF-1|2'!$V$24</f>
        <v>55750668</v>
      </c>
      <c r="F23" s="45">
        <v>73268000</v>
      </c>
    </row>
    <row r="24" spans="1:6" ht="15" hidden="1">
      <c r="A24" s="30" t="s">
        <v>49</v>
      </c>
      <c r="B24" s="30"/>
      <c r="C24" s="30"/>
      <c r="D24" s="45">
        <f>'[3]bsheet'!V27</f>
        <v>0</v>
      </c>
      <c r="F24" s="46"/>
    </row>
    <row r="25" spans="1:6" ht="15">
      <c r="A25" s="43" t="s">
        <v>50</v>
      </c>
      <c r="B25" s="43">
        <f>'[1]CF-1|2'!X32+'[1]CF-1|2'!X35</f>
        <v>782080</v>
      </c>
      <c r="C25" s="43"/>
      <c r="D25" s="45">
        <f>'[2]CF-1|2'!$V$30+'[2]CF-1|2'!$V$33</f>
        <v>906461</v>
      </c>
      <c r="F25" s="49">
        <v>977000</v>
      </c>
    </row>
    <row r="26" spans="1:6" ht="15">
      <c r="A26" s="44" t="s">
        <v>51</v>
      </c>
      <c r="B26" s="44">
        <f>'[1]CF-1|2'!X33</f>
        <v>11200000</v>
      </c>
      <c r="C26" s="44"/>
      <c r="D26" s="45">
        <f>'[2]CF-1|2'!$V$31</f>
        <v>11200000</v>
      </c>
      <c r="F26" s="45">
        <v>11672000</v>
      </c>
    </row>
    <row r="27" spans="1:6" ht="15">
      <c r="A27" s="30" t="s">
        <v>17</v>
      </c>
      <c r="B27" s="30">
        <f>'[1]CF-1|2'!X34</f>
        <v>17800773</v>
      </c>
      <c r="C27" s="30"/>
      <c r="D27" s="45">
        <f>'[2]CF-1|2'!$V$32</f>
        <v>15185473</v>
      </c>
      <c r="F27" s="45">
        <v>15185000</v>
      </c>
    </row>
    <row r="28" spans="1:6" ht="15" hidden="1">
      <c r="A28" s="44"/>
      <c r="B28" s="44"/>
      <c r="C28" s="44"/>
      <c r="D28" s="45"/>
      <c r="F28" s="45"/>
    </row>
    <row r="29" spans="1:6" ht="15">
      <c r="A29" s="30"/>
      <c r="B29" s="30"/>
      <c r="C29" s="30"/>
      <c r="D29" s="45"/>
      <c r="F29" s="45"/>
    </row>
    <row r="30" spans="1:6" ht="15">
      <c r="A30" s="30" t="s">
        <v>52</v>
      </c>
      <c r="B30" s="47">
        <f>SUM(B22:B29)</f>
        <v>79502067</v>
      </c>
      <c r="C30" s="30"/>
      <c r="D30" s="47">
        <f>SUM(D22:D29)</f>
        <v>109373508</v>
      </c>
      <c r="F30" s="47">
        <f>SUM(F22:F29)</f>
        <v>142779000</v>
      </c>
    </row>
    <row r="31" spans="1:6" ht="15">
      <c r="A31" s="30"/>
      <c r="B31" s="30"/>
      <c r="C31" s="30"/>
      <c r="D31" s="45"/>
      <c r="F31" s="45"/>
    </row>
    <row r="32" spans="1:6" ht="15">
      <c r="A32" s="30"/>
      <c r="B32" s="30"/>
      <c r="C32" s="30"/>
      <c r="D32" s="45"/>
      <c r="F32" s="45"/>
    </row>
    <row r="33" spans="1:6" ht="15">
      <c r="A33" s="44" t="s">
        <v>53</v>
      </c>
      <c r="B33" s="30">
        <f>B19-B30</f>
        <v>84069937</v>
      </c>
      <c r="C33" s="44"/>
      <c r="D33" s="45">
        <f>D19-D30</f>
        <v>88538951</v>
      </c>
      <c r="F33" s="45">
        <f>F19-F30</f>
        <v>79455000</v>
      </c>
    </row>
    <row r="34" spans="1:6" ht="15" hidden="1">
      <c r="A34" s="44" t="s">
        <v>54</v>
      </c>
      <c r="B34" s="44"/>
      <c r="C34" s="44"/>
      <c r="D34" s="45">
        <f>'[3]bsheet'!V39</f>
        <v>0.5</v>
      </c>
      <c r="F34" s="45"/>
    </row>
    <row r="35" spans="1:6" ht="15">
      <c r="A35" s="43" t="s">
        <v>55</v>
      </c>
      <c r="B35" s="43">
        <f>'[1]CF-1|2'!X44</f>
        <v>2465640</v>
      </c>
      <c r="C35" s="43"/>
      <c r="D35" s="45">
        <f>'[2]CF-1|2'!$V$41</f>
        <v>1203903.7</v>
      </c>
      <c r="F35" s="45">
        <v>1104000</v>
      </c>
    </row>
    <row r="36" spans="1:6" ht="15">
      <c r="A36" s="43" t="s">
        <v>56</v>
      </c>
      <c r="B36" s="43">
        <f>'[1]CF-1|2'!X45</f>
        <v>10945743</v>
      </c>
      <c r="C36" s="43"/>
      <c r="D36" s="45">
        <f>'[2]CF-1|2'!$V$42</f>
        <v>8152645</v>
      </c>
      <c r="F36" s="45">
        <v>8152000</v>
      </c>
    </row>
    <row r="37" spans="1:6" ht="15">
      <c r="A37" s="30" t="s">
        <v>57</v>
      </c>
      <c r="B37" s="30">
        <f>'[1]CF-1|2'!X46</f>
        <v>37697274</v>
      </c>
      <c r="C37" s="30"/>
      <c r="D37" s="45">
        <f>'[2]CF-1|2'!$V$43</f>
        <v>35838663</v>
      </c>
      <c r="F37" s="45">
        <v>36319000</v>
      </c>
    </row>
    <row r="38" spans="1:6" ht="16.5" customHeight="1" hidden="1">
      <c r="A38" s="30" t="s">
        <v>58</v>
      </c>
      <c r="B38" s="30"/>
      <c r="C38" s="30"/>
      <c r="D38" s="45"/>
      <c r="F38" s="46" t="s">
        <v>44</v>
      </c>
    </row>
    <row r="39" spans="1:6" ht="15" hidden="1">
      <c r="A39" s="43" t="s">
        <v>59</v>
      </c>
      <c r="B39" s="43"/>
      <c r="C39" s="43"/>
      <c r="D39" s="45"/>
      <c r="F39" s="45"/>
    </row>
    <row r="40" spans="1:6" ht="15">
      <c r="A40" s="28" t="s">
        <v>60</v>
      </c>
      <c r="B40" s="30">
        <f>'[1]CF-1|2'!X49</f>
        <v>-3189600</v>
      </c>
      <c r="D40" s="45">
        <f>'[2]CF-1|2'!$V$46</f>
        <v>-3189600</v>
      </c>
      <c r="F40" s="45">
        <v>-3190000</v>
      </c>
    </row>
    <row r="41" spans="1:6" ht="15">
      <c r="A41" s="28" t="s">
        <v>61</v>
      </c>
      <c r="B41" s="30">
        <f>'[1]CF-1|2'!X50</f>
        <v>-6728779</v>
      </c>
      <c r="D41" s="45">
        <f>'[2]CF-1|2'!$V$47</f>
        <v>-6728778</v>
      </c>
      <c r="F41" s="49">
        <v>-6483000</v>
      </c>
    </row>
    <row r="42" spans="1:6" ht="15">
      <c r="A42" s="30" t="s">
        <v>62</v>
      </c>
      <c r="B42" s="30">
        <f>'[1]CF-1|2'!X52</f>
        <v>4915934</v>
      </c>
      <c r="C42" s="30"/>
      <c r="D42" s="45">
        <f>'[2]CF-1|2'!$V$49</f>
        <v>5267522</v>
      </c>
      <c r="F42" s="49">
        <v>5619000</v>
      </c>
    </row>
    <row r="44" spans="1:6" ht="15.75" thickBot="1">
      <c r="A44" s="44" t="s">
        <v>63</v>
      </c>
      <c r="B44" s="50">
        <f>SUM(B33:B42)</f>
        <v>130176149</v>
      </c>
      <c r="C44" s="44"/>
      <c r="D44" s="50">
        <f>SUM(D33:D42)</f>
        <v>129083307.2</v>
      </c>
      <c r="F44" s="50">
        <f>SUM(F33:F42)</f>
        <v>120976000</v>
      </c>
    </row>
    <row r="45" spans="1:6" ht="15.75" thickTop="1">
      <c r="A45" s="44"/>
      <c r="B45" s="44"/>
      <c r="C45" s="44"/>
      <c r="D45" s="48"/>
      <c r="F45" s="48"/>
    </row>
    <row r="46" spans="1:6" ht="15">
      <c r="A46" s="44"/>
      <c r="B46" s="44"/>
      <c r="C46" s="44"/>
      <c r="D46" s="45"/>
      <c r="F46" s="45"/>
    </row>
    <row r="47" spans="1:6" ht="15">
      <c r="A47" s="44"/>
      <c r="B47" s="32" t="s">
        <v>3</v>
      </c>
      <c r="C47" s="44"/>
      <c r="D47" s="33" t="s">
        <v>3</v>
      </c>
      <c r="F47" s="33" t="s">
        <v>4</v>
      </c>
    </row>
    <row r="48" spans="1:6" ht="15">
      <c r="A48" s="44"/>
      <c r="B48" s="51" t="s">
        <v>33</v>
      </c>
      <c r="C48" s="44"/>
      <c r="D48" s="36" t="s">
        <v>34</v>
      </c>
      <c r="E48" s="37"/>
      <c r="F48" s="38" t="s">
        <v>35</v>
      </c>
    </row>
    <row r="49" spans="1:6" ht="15">
      <c r="A49" s="44"/>
      <c r="B49" s="40" t="s">
        <v>8</v>
      </c>
      <c r="C49" s="44"/>
      <c r="D49" s="40" t="s">
        <v>8</v>
      </c>
      <c r="E49" s="41"/>
      <c r="F49" s="41" t="s">
        <v>8</v>
      </c>
    </row>
    <row r="50" spans="1:6" ht="15">
      <c r="A50" s="52" t="s">
        <v>64</v>
      </c>
      <c r="B50" s="52"/>
      <c r="C50" s="30"/>
      <c r="D50" s="45"/>
      <c r="F50" s="45"/>
    </row>
    <row r="51" spans="1:6" ht="15">
      <c r="A51" s="30" t="s">
        <v>65</v>
      </c>
      <c r="B51" s="30">
        <f>'[1]CF-1|2'!X56</f>
        <v>80000000</v>
      </c>
      <c r="C51" s="30"/>
      <c r="D51" s="45">
        <f>'[2]CF-1|2'!$V$53</f>
        <v>80000000</v>
      </c>
      <c r="F51" s="45">
        <v>80000000</v>
      </c>
    </row>
    <row r="52" spans="1:6" ht="15">
      <c r="A52" s="30" t="s">
        <v>66</v>
      </c>
      <c r="B52" s="30">
        <f>'[1]CF-1|2'!X58</f>
        <v>227579</v>
      </c>
      <c r="C52" s="30"/>
      <c r="D52" s="45">
        <f>'[2]CF-1|2'!$V$54</f>
        <v>227581</v>
      </c>
      <c r="F52" s="45">
        <v>228000</v>
      </c>
    </row>
    <row r="53" spans="1:6" ht="15">
      <c r="A53" s="30" t="s">
        <v>67</v>
      </c>
      <c r="B53" s="30">
        <f>'[1]CF-1|2'!X59</f>
        <v>16500000</v>
      </c>
      <c r="C53" s="30"/>
      <c r="D53" s="45">
        <f>'[2]CF-1|2'!$V$55</f>
        <v>16500000</v>
      </c>
      <c r="F53" s="49">
        <v>16500000</v>
      </c>
    </row>
    <row r="54" spans="1:6" ht="15">
      <c r="A54" s="30" t="s">
        <v>68</v>
      </c>
      <c r="B54" s="53">
        <f>'[1]CF-1|2'!X60</f>
        <v>32865842.35</v>
      </c>
      <c r="C54" s="30"/>
      <c r="D54" s="54">
        <f>'[2]CF-1|2'!$V$56</f>
        <v>30203321.36</v>
      </c>
      <c r="F54" s="54">
        <v>22947000</v>
      </c>
    </row>
    <row r="55" spans="1:6" ht="15">
      <c r="A55" s="30" t="s">
        <v>69</v>
      </c>
      <c r="B55" s="45">
        <f>SUM(B51:B54)</f>
        <v>129593421.35</v>
      </c>
      <c r="C55" s="30"/>
      <c r="D55" s="45">
        <f>SUM(D51:D54)</f>
        <v>126930902.36</v>
      </c>
      <c r="F55" s="45">
        <f>SUM(F51:F54)</f>
        <v>119675000</v>
      </c>
    </row>
    <row r="56" spans="1:6" ht="15">
      <c r="A56" s="30"/>
      <c r="B56" s="30"/>
      <c r="C56" s="30"/>
      <c r="D56" s="45"/>
      <c r="F56" s="45"/>
    </row>
    <row r="57" spans="1:6" ht="15">
      <c r="A57" s="30" t="s">
        <v>70</v>
      </c>
      <c r="B57" s="30">
        <f>'[1]CF-1|2'!X63</f>
        <v>582727.6500000004</v>
      </c>
      <c r="C57" s="30"/>
      <c r="D57" s="45">
        <f>'[2]CF-1|2'!$V$59</f>
        <v>1385716.7300000007</v>
      </c>
      <c r="F57" s="45">
        <v>1301000</v>
      </c>
    </row>
    <row r="58" spans="1:6" ht="15">
      <c r="A58" s="30"/>
      <c r="B58" s="30"/>
      <c r="C58" s="30"/>
      <c r="D58" s="45"/>
      <c r="F58" s="45"/>
    </row>
    <row r="59" spans="1:6" ht="15.75" thickBot="1">
      <c r="A59" s="30" t="s">
        <v>71</v>
      </c>
      <c r="B59" s="50">
        <f>SUM(B55:B57)</f>
        <v>130176149</v>
      </c>
      <c r="C59" s="30"/>
      <c r="D59" s="50">
        <f>SUM(D55:D57)</f>
        <v>128316619.09</v>
      </c>
      <c r="F59" s="50">
        <f>SUM(F55:F58)</f>
        <v>120976000</v>
      </c>
    </row>
    <row r="60" spans="2:6" ht="15.75" thickTop="1">
      <c r="B60" s="45"/>
      <c r="D60" s="45">
        <f>D44-D59</f>
        <v>766688.1099999994</v>
      </c>
      <c r="F60" s="45"/>
    </row>
  </sheetData>
  <printOptions/>
  <pageMargins left="0.82" right="0.75" top="1" bottom="2.2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15">
      <selection activeCell="J22" sqref="J22"/>
    </sheetView>
  </sheetViews>
  <sheetFormatPr defaultColWidth="9.140625" defaultRowHeight="12.75"/>
  <cols>
    <col min="1" max="1" width="63.8515625" style="2" customWidth="1"/>
    <col min="2" max="2" width="15.140625" style="2" customWidth="1"/>
    <col min="3" max="3" width="2.8515625" style="2" hidden="1" customWidth="1"/>
    <col min="4" max="4" width="15.8515625" style="2" hidden="1" customWidth="1"/>
    <col min="5" max="5" width="1.8515625" style="2" customWidth="1"/>
    <col min="6" max="6" width="15.57421875" style="2" customWidth="1"/>
    <col min="7" max="16384" width="9.140625" style="2" customWidth="1"/>
  </cols>
  <sheetData>
    <row r="1" spans="1:3" ht="15.75">
      <c r="A1" s="1" t="s">
        <v>0</v>
      </c>
      <c r="B1" s="1"/>
      <c r="C1" s="1"/>
    </row>
    <row r="2" spans="1:3" ht="15.75">
      <c r="A2" s="3" t="s">
        <v>1</v>
      </c>
      <c r="B2" s="3"/>
      <c r="C2" s="3"/>
    </row>
    <row r="3" spans="1:3" ht="15.75">
      <c r="A3" s="3" t="s">
        <v>2</v>
      </c>
      <c r="B3" s="3"/>
      <c r="C3" s="3"/>
    </row>
    <row r="4" spans="1:3" ht="15.75">
      <c r="A4" s="4"/>
      <c r="B4" s="4"/>
      <c r="C4" s="4"/>
    </row>
    <row r="5" spans="1:6" ht="15.75">
      <c r="A5" s="5"/>
      <c r="B5" s="6" t="s">
        <v>3</v>
      </c>
      <c r="C5" s="5"/>
      <c r="D5" s="7" t="s">
        <v>3</v>
      </c>
      <c r="F5" s="7" t="s">
        <v>4</v>
      </c>
    </row>
    <row r="6" spans="1:6" ht="16.5">
      <c r="A6" s="8"/>
      <c r="B6" s="9" t="s">
        <v>5</v>
      </c>
      <c r="C6" s="8"/>
      <c r="D6" s="10" t="s">
        <v>6</v>
      </c>
      <c r="E6" s="11"/>
      <c r="F6" s="12" t="s">
        <v>7</v>
      </c>
    </row>
    <row r="7" spans="1:6" ht="15.75">
      <c r="A7" s="8"/>
      <c r="B7" s="13" t="s">
        <v>8</v>
      </c>
      <c r="C7" s="8"/>
      <c r="D7" s="13" t="s">
        <v>8</v>
      </c>
      <c r="E7" s="13"/>
      <c r="F7" s="13" t="s">
        <v>8</v>
      </c>
    </row>
    <row r="8" spans="1:3" ht="15.75">
      <c r="A8" s="8"/>
      <c r="B8" s="8"/>
      <c r="C8" s="8"/>
    </row>
    <row r="9" spans="1:6" ht="16.5" thickBot="1">
      <c r="A9" s="8" t="s">
        <v>73</v>
      </c>
      <c r="B9" s="14">
        <f>'[1]CF-3'!W10</f>
        <v>77248313</v>
      </c>
      <c r="C9" s="8"/>
      <c r="D9" s="15">
        <f>'[2]CF-3'!$U$10</f>
        <v>32845116.25</v>
      </c>
      <c r="F9" s="16">
        <v>167758000</v>
      </c>
    </row>
    <row r="10" spans="1:6" ht="15.75">
      <c r="A10" s="8"/>
      <c r="B10" s="8"/>
      <c r="C10" s="8"/>
      <c r="D10" s="17"/>
      <c r="F10" s="18"/>
    </row>
    <row r="11" spans="1:6" ht="15.75">
      <c r="A11" s="8" t="s">
        <v>9</v>
      </c>
      <c r="B11" s="8">
        <f>'[1]CF-3'!W11</f>
        <v>1632893</v>
      </c>
      <c r="C11" s="8"/>
      <c r="D11" s="17">
        <v>1160300</v>
      </c>
      <c r="F11" s="18">
        <v>2638000</v>
      </c>
    </row>
    <row r="12" spans="1:6" ht="15.75">
      <c r="A12" s="8" t="s">
        <v>10</v>
      </c>
      <c r="B12" s="8">
        <f>'[1]CF-3'!W12</f>
        <v>-21737415</v>
      </c>
      <c r="C12" s="8"/>
      <c r="D12" s="17">
        <v>-11616500</v>
      </c>
      <c r="F12" s="18">
        <v>-44491000</v>
      </c>
    </row>
    <row r="13" spans="1:6" ht="15.75">
      <c r="A13" s="8" t="s">
        <v>11</v>
      </c>
      <c r="B13" s="8">
        <f>'[1]CF-3'!W14</f>
        <v>-6549435</v>
      </c>
      <c r="C13" s="8"/>
      <c r="D13" s="17">
        <v>-3153300</v>
      </c>
      <c r="F13" s="18">
        <v>-10033000</v>
      </c>
    </row>
    <row r="14" spans="1:6" ht="15.75">
      <c r="A14" s="8" t="s">
        <v>12</v>
      </c>
      <c r="B14" s="19">
        <f>'[1]CF-3'!W15+'[1]CF-3'!W13</f>
        <v>-37745076</v>
      </c>
      <c r="C14" s="8"/>
      <c r="D14" s="20">
        <v>-9708807</v>
      </c>
      <c r="F14" s="21">
        <v>-75880000</v>
      </c>
    </row>
    <row r="15" spans="1:6" ht="15.75">
      <c r="A15" s="8" t="s">
        <v>13</v>
      </c>
      <c r="B15" s="17">
        <f>SUM(B9:B14)</f>
        <v>12849280</v>
      </c>
      <c r="C15" s="8"/>
      <c r="D15" s="17">
        <f>SUM(D9:D14)</f>
        <v>9526809.25</v>
      </c>
      <c r="F15" s="18">
        <f>SUM(F9:F14)</f>
        <v>39992000</v>
      </c>
    </row>
    <row r="16" spans="1:6" ht="15.75">
      <c r="A16" s="8" t="s">
        <v>14</v>
      </c>
      <c r="B16" s="19">
        <f>'[1]CF-3'!W17</f>
        <v>-440163</v>
      </c>
      <c r="C16" s="8"/>
      <c r="D16" s="20">
        <v>-322800</v>
      </c>
      <c r="F16" s="21">
        <v>-1303000</v>
      </c>
    </row>
    <row r="17" spans="1:6" ht="15.75">
      <c r="A17" s="8"/>
      <c r="B17" s="18">
        <f>SUM(B15:B16)</f>
        <v>12409117</v>
      </c>
      <c r="C17" s="8"/>
      <c r="D17" s="18">
        <f>SUM(D15:D16)</f>
        <v>9204009.25</v>
      </c>
      <c r="F17" s="18">
        <v>38689000</v>
      </c>
    </row>
    <row r="18" spans="1:6" ht="15.75">
      <c r="A18" s="8" t="s">
        <v>15</v>
      </c>
      <c r="B18" s="19">
        <f>'[1]CF-3'!W19</f>
        <v>627699</v>
      </c>
      <c r="C18" s="8"/>
      <c r="D18" s="21">
        <f>'[2]CF-3'!$U$19</f>
        <v>103758.70000000001</v>
      </c>
      <c r="F18" s="21">
        <v>4000</v>
      </c>
    </row>
    <row r="19" spans="1:6" ht="15.75">
      <c r="A19" s="8" t="s">
        <v>16</v>
      </c>
      <c r="B19" s="18">
        <f>SUM(B17:B18)</f>
        <v>13036816</v>
      </c>
      <c r="C19" s="8"/>
      <c r="D19" s="18">
        <f>SUM(D17:D18)</f>
        <v>9307767.95</v>
      </c>
      <c r="F19" s="18">
        <f>SUM(F17:F18)</f>
        <v>38693000</v>
      </c>
    </row>
    <row r="20" spans="1:6" ht="15.75">
      <c r="A20" s="8" t="s">
        <v>17</v>
      </c>
      <c r="B20" s="19">
        <f>'[1]CF-3'!W21</f>
        <v>-3838031</v>
      </c>
      <c r="C20" s="8"/>
      <c r="D20" s="21">
        <f>'[2]CF-3'!$U$21</f>
        <v>-3343223.75</v>
      </c>
      <c r="F20" s="21">
        <v>-14362000</v>
      </c>
    </row>
    <row r="21" spans="1:6" ht="15.75">
      <c r="A21" s="4" t="s">
        <v>18</v>
      </c>
      <c r="B21" s="18">
        <f>SUM(B19:B20)</f>
        <v>9198785</v>
      </c>
      <c r="C21" s="4"/>
      <c r="D21" s="18">
        <f>SUM(D19:D20)</f>
        <v>5964544.199999999</v>
      </c>
      <c r="F21" s="18">
        <f>SUM(F19:F20)</f>
        <v>24331000</v>
      </c>
    </row>
    <row r="22" spans="1:6" ht="15.75">
      <c r="A22" s="4" t="s">
        <v>19</v>
      </c>
      <c r="B22" s="19">
        <f>'[1]CF-3'!W23</f>
        <v>718785.3499999996</v>
      </c>
      <c r="C22" s="4"/>
      <c r="D22" s="21">
        <f>'[2]CF-3'!$U$23</f>
        <v>1291777.16</v>
      </c>
      <c r="F22" s="21">
        <v>1288000</v>
      </c>
    </row>
    <row r="23" spans="1:6" ht="15.75">
      <c r="A23" s="4" t="s">
        <v>20</v>
      </c>
      <c r="B23" s="18">
        <f>SUM(B21:B22)</f>
        <v>9917570.35</v>
      </c>
      <c r="C23" s="4"/>
      <c r="D23" s="18">
        <f>SUM(D21:D22)</f>
        <v>7256321.359999999</v>
      </c>
      <c r="F23" s="18">
        <f>SUM(F21:F22)</f>
        <v>25619000</v>
      </c>
    </row>
    <row r="24" spans="1:6" ht="15.75">
      <c r="A24" s="4" t="s">
        <v>21</v>
      </c>
      <c r="B24" s="19">
        <f>'[1]CF-10'!X37</f>
        <v>22948272</v>
      </c>
      <c r="D24" s="21">
        <f>F28</f>
        <v>22947000</v>
      </c>
      <c r="F24" s="21">
        <v>24428000</v>
      </c>
    </row>
    <row r="25" spans="1:6" ht="15.75">
      <c r="A25" s="4" t="s">
        <v>22</v>
      </c>
      <c r="B25" s="18">
        <f>SUM(B23:B24)</f>
        <v>32865842.35</v>
      </c>
      <c r="D25" s="18">
        <f>SUM(D23:D24)</f>
        <v>30203321.36</v>
      </c>
      <c r="F25" s="18">
        <f>SUM(F23:F24)</f>
        <v>50047000</v>
      </c>
    </row>
    <row r="26" spans="1:6" ht="15.75">
      <c r="A26" s="4" t="s">
        <v>23</v>
      </c>
      <c r="B26" s="4">
        <v>0</v>
      </c>
      <c r="D26" s="18"/>
      <c r="F26" s="18">
        <v>-11200000</v>
      </c>
    </row>
    <row r="27" spans="1:6" ht="15.75">
      <c r="A27" s="4" t="s">
        <v>24</v>
      </c>
      <c r="B27" s="4">
        <v>0</v>
      </c>
      <c r="D27" s="18"/>
      <c r="F27" s="22">
        <v>-15900000</v>
      </c>
    </row>
    <row r="28" spans="1:6" ht="16.5" thickBot="1">
      <c r="A28" s="4" t="s">
        <v>25</v>
      </c>
      <c r="B28" s="23">
        <f>SUM(B25:B27)</f>
        <v>32865842.35</v>
      </c>
      <c r="D28" s="23">
        <f>SUM(D25:D27)</f>
        <v>30203321.36</v>
      </c>
      <c r="F28" s="23">
        <f>SUM(F25:F27)</f>
        <v>22947000</v>
      </c>
    </row>
    <row r="29" ht="16.5" thickTop="1">
      <c r="F29" s="18"/>
    </row>
    <row r="30" spans="1:6" ht="15.75">
      <c r="A30" s="2" t="s">
        <v>26</v>
      </c>
      <c r="B30" s="18">
        <v>80000000</v>
      </c>
      <c r="D30" s="18">
        <v>80000000</v>
      </c>
      <c r="F30" s="18">
        <v>48493000</v>
      </c>
    </row>
    <row r="31" spans="1:6" ht="15.75">
      <c r="A31" s="2" t="s">
        <v>27</v>
      </c>
      <c r="B31" s="24">
        <f>B23/B30</f>
        <v>0.123969629375</v>
      </c>
      <c r="D31" s="24">
        <f>D23/D30</f>
        <v>0.090704017</v>
      </c>
      <c r="E31" s="24"/>
      <c r="F31" s="24">
        <f>F23/F30</f>
        <v>0.528303054049038</v>
      </c>
    </row>
    <row r="34" ht="15.75">
      <c r="A34" s="25" t="s">
        <v>28</v>
      </c>
    </row>
    <row r="35" ht="15.75">
      <c r="A35" s="2" t="s">
        <v>72</v>
      </c>
    </row>
    <row r="36" ht="15.75" hidden="1">
      <c r="A36" s="2" t="s">
        <v>29</v>
      </c>
    </row>
    <row r="37" ht="15.75">
      <c r="A37" s="2" t="s">
        <v>30</v>
      </c>
    </row>
    <row r="39" ht="15.75">
      <c r="A39" s="26" t="s">
        <v>74</v>
      </c>
    </row>
    <row r="40" ht="15.75">
      <c r="A40" s="2" t="s">
        <v>78</v>
      </c>
    </row>
    <row r="41" ht="15.75">
      <c r="A41" s="2" t="s">
        <v>75</v>
      </c>
    </row>
    <row r="42" ht="15.75">
      <c r="A42" s="2" t="s">
        <v>76</v>
      </c>
    </row>
  </sheetData>
  <printOptions/>
  <pageMargins left="0.58" right="0.37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AND PROCUREMENT DIVIS</dc:creator>
  <cp:keywords/>
  <dc:description/>
  <cp:lastModifiedBy>Company Secretary</cp:lastModifiedBy>
  <cp:lastPrinted>2001-08-29T09:03:17Z</cp:lastPrinted>
  <dcterms:created xsi:type="dcterms:W3CDTF">2001-08-23T08:56:16Z</dcterms:created>
  <dcterms:modified xsi:type="dcterms:W3CDTF">2001-08-29T10:20:24Z</dcterms:modified>
  <cp:category/>
  <cp:version/>
  <cp:contentType/>
  <cp:contentStatus/>
</cp:coreProperties>
</file>